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EP3 夢を叶えるプランニングシート（あなたのシート）" sheetId="1" r:id="rId3"/>
    <sheet state="visible" name="STEP3 夢を叶えるプランニングシート（SAMPLE）" sheetId="2" r:id="rId4"/>
  </sheets>
  <definedNames/>
  <calcPr/>
</workbook>
</file>

<file path=xl/sharedStrings.xml><?xml version="1.0" encoding="utf-8"?>
<sst xmlns="http://schemas.openxmlformats.org/spreadsheetml/2006/main" count="134" uniqueCount="65">
  <si>
    <t xml:space="preserve">夢を叶える買い進めプランニングシート </t>
  </si>
  <si>
    <t>所要時間：150分</t>
  </si>
  <si>
    <t>夢を叶える買い進めプランニングシート  （SAMPLE）</t>
  </si>
  <si>
    <t>★★ 講師のチェックあり ★★</t>
  </si>
  <si>
    <t>↓リフォームは必要自己資金の計算には含めず、リフォームローンで対応とする</t>
  </si>
  <si>
    <t xml:space="preserve">　　＊築古想定です。新築物件などは、この1.5倍程度は見ておいた方がいいです。）</t>
  </si>
  <si>
    <t>＊SAMPLEです。</t>
  </si>
  <si>
    <t>↓ リフォームは必要自己資金の計算には含めず、リフォームローンで対応としています。</t>
  </si>
  <si>
    <t>↓  物件固都税は自動計算しています。</t>
  </si>
  <si>
    <t xml:space="preserve">　　＊築古想定です。新築物件などは、この1.5倍程度は見ておいた方が良いです。該当する場合は書き換えてください。</t>
  </si>
  <si>
    <t>↓ ローンの支払い額は以下サイトで計算して手入力する
　https://www.loankeisan.com/</t>
  </si>
  <si>
    <t>CF（利益）
 （経費15％ version）</t>
  </si>
  <si>
    <t>物件情報</t>
  </si>
  <si>
    <t>融資</t>
  </si>
  <si>
    <t>家賃収入
 （満室時の  家賃収入）</t>
  </si>
  <si>
    <t>運営経費
（月の経費）</t>
  </si>
  <si>
    <t>月（万円）</t>
  </si>
  <si>
    <t>年（万円）</t>
  </si>
  <si>
    <t>No.</t>
  </si>
  <si>
    <t>購入・
 売却</t>
  </si>
  <si>
    <t>投資に使える
自己資金</t>
  </si>
  <si>
    <t>時期</t>
  </si>
  <si>
    <t>個人/
法人</t>
  </si>
  <si>
    <t>立地</t>
  </si>
  <si>
    <t>構造</t>
  </si>
  <si>
    <t>築年</t>
  </si>
  <si>
    <t>A.価格
 （万円）</t>
  </si>
  <si>
    <t>利回り</t>
  </si>
  <si>
    <t>リフォーム
 額</t>
  </si>
  <si>
    <t>リフォーム後
 利回り</t>
  </si>
  <si>
    <t>B.購入
諸経費</t>
  </si>
  <si>
    <t>銀行</t>
  </si>
  <si>
    <t>C.融資額</t>
  </si>
  <si>
    <t>D.頭金
（A.価格-C.融資額）</t>
  </si>
  <si>
    <t>金利等</t>
  </si>
  <si>
    <t>借入
 年数</t>
  </si>
  <si>
    <t>必要 自己資金
（B.購入諸経費+D.頭金）</t>
  </si>
  <si>
    <t>月ローン
 支払い</t>
  </si>
  <si>
    <t>物件
単体（月）</t>
  </si>
  <si>
    <t>所有物件
累計（年）</t>
  </si>
  <si>
    <t>他費用月額
 (15%の場合)</t>
  </si>
  <si>
    <t>参考.
物件固都税
（年額）</t>
  </si>
  <si>
    <t>固都税
 （月割）</t>
  </si>
  <si>
    <t>物件
単体</t>
  </si>
  <si>
    <t>所有物件
累計</t>
  </si>
  <si>
    <t>購入</t>
  </si>
  <si>
    <t>個人</t>
  </si>
  <si>
    <t>未定</t>
  </si>
  <si>
    <t>木造</t>
  </si>
  <si>
    <t>築15年</t>
  </si>
  <si>
    <t>オリックス</t>
  </si>
  <si>
    <t>築28年</t>
  </si>
  <si>
    <t>三井住友トラスト</t>
  </si>
  <si>
    <t>↑毎月のCF（利益）</t>
  </si>
  <si>
    <t>↑ ポイント１ 楽街などで相場を調べて、</t>
  </si>
  <si>
    <t>↑ ポイント２　融資情報は不動産業者からヒアリングします。</t>
  </si>
  <si>
    <t>↑毎月のCF（利益）の累計</t>
  </si>
  <si>
    <t xml:space="preserve">　相場よりも少し高い利回りを狙えればベストです</t>
  </si>
  <si>
    <t xml:space="preserve">　まだ未定の場合は、想定（希望）を記入します。</t>
  </si>
  <si>
    <t>↑年間のCF（利益）</t>
  </si>
  <si>
    <t>↑年間のCF（利益）の累計</t>
  </si>
  <si>
    <t>↑ ポイント３ 必要な自己資金は、自動計算していますが、</t>
  </si>
  <si>
    <t xml:space="preserve">   頭金をいくら払うかによって変わります。</t>
  </si>
  <si>
    <t xml:space="preserve">　つまり物件価格のうち、何割の融資を得られるかによって</t>
  </si>
  <si>
    <t xml:space="preserve">　必要な自己資金が変わります。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</si>
</sst>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年m月"/>
    <numFmt numFmtId="165" formatCode="0.0"/>
  </numFmts>
  <fonts count="22">
    <font>
      <sz val="10.0"/>
      <color rgb="FF000000"/>
      <name val="Arial"/>
    </font>
    <font>
      <name val="Arial"/>
    </font>
    <font>
      <sz val="18.0"/>
      <name val="Arial"/>
    </font>
    <font>
      <sz val="14.0"/>
      <color rgb="FFFFFFFF"/>
      <name val="Arial"/>
    </font>
    <font>
      <sz val="14.0"/>
      <name val="Arial"/>
    </font>
    <font/>
    <font>
      <color rgb="FFFF0000"/>
      <name val="Arial"/>
    </font>
    <font>
      <color rgb="FFFF0000"/>
    </font>
    <font>
      <sz val="11.0"/>
      <color rgb="FF000000"/>
      <name val="Arial"/>
    </font>
    <font>
      <b/>
      <sz val="11.0"/>
      <color rgb="FF000000"/>
      <name val="Arial"/>
    </font>
    <font>
      <b/>
      <sz val="12.0"/>
      <color rgb="FFFFFFFF"/>
      <name val="Arial"/>
    </font>
    <font>
      <b/>
      <sz val="11.0"/>
      <color rgb="FFFFFFFF"/>
      <name val="Arial"/>
    </font>
    <font>
      <b/>
      <sz val="9.0"/>
      <color rgb="FFFFFFFF"/>
      <name val="Arial"/>
    </font>
    <font>
      <b/>
      <sz val="10.0"/>
      <color rgb="FFFFFFFF"/>
      <name val="Arial"/>
    </font>
    <font>
      <b/>
      <sz val="11.0"/>
      <name val="Arial"/>
    </font>
    <font>
      <b/>
      <color rgb="FF000000"/>
      <name val="Arial"/>
    </font>
    <font>
      <b/>
      <sz val="9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11.0"/>
      <color rgb="FF002060"/>
      <name val="Arial"/>
    </font>
    <font>
      <b/>
      <sz val="14.0"/>
      <color rgb="FF000000"/>
      <name val="Arial"/>
    </font>
    <font>
      <sz val="12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CD5B4"/>
        <bgColor rgb="FFFCD5B4"/>
      </patternFill>
    </fill>
    <fill>
      <patternFill patternType="solid">
        <fgColor rgb="FFDAEEF3"/>
        <bgColor rgb="FFDAEEF3"/>
      </patternFill>
    </fill>
    <fill>
      <patternFill patternType="solid">
        <fgColor rgb="FFFABF8F"/>
        <bgColor rgb="FFFABF8F"/>
      </patternFill>
    </fill>
    <fill>
      <patternFill patternType="solid">
        <fgColor rgb="FFFF99FF"/>
        <bgColor rgb="FFFF99FF"/>
      </patternFill>
    </fill>
    <fill>
      <patternFill patternType="solid">
        <fgColor rgb="FFB7DEE8"/>
        <bgColor rgb="FFB7DEE8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2" fontId="3" numFmtId="0" xfId="0" applyAlignment="1" applyFill="1" applyFont="1">
      <alignment horizontal="center" readingOrder="0" vertical="center"/>
    </xf>
    <xf borderId="0" fillId="3" fontId="4" numFmtId="0" xfId="0" applyAlignment="1" applyFill="1" applyFont="1">
      <alignment horizontal="center" readingOrder="0" vertical="center"/>
    </xf>
    <xf borderId="0" fillId="0" fontId="1" numFmtId="0" xfId="0" applyAlignment="1" applyFont="1">
      <alignment readingOrder="0" vertical="center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 vertical="center"/>
    </xf>
    <xf borderId="0" fillId="0" fontId="7" numFmtId="0" xfId="0" applyAlignment="1" applyFont="1">
      <alignment readingOrder="0"/>
    </xf>
    <xf borderId="0" fillId="0" fontId="8" numFmtId="0" xfId="0" applyAlignment="1" applyFont="1">
      <alignment shrinkToFit="0" wrapText="0"/>
    </xf>
    <xf borderId="0" fillId="0" fontId="8" numFmtId="0" xfId="0" applyAlignment="1" applyFont="1">
      <alignment horizontal="right" shrinkToFit="0" wrapText="0"/>
    </xf>
    <xf borderId="0" fillId="0" fontId="9" numFmtId="0" xfId="0" applyAlignment="1" applyFont="1">
      <alignment shrinkToFit="0" wrapText="0"/>
    </xf>
    <xf borderId="0" fillId="0" fontId="8" numFmtId="0" xfId="0" applyAlignment="1" applyFont="1">
      <alignment vertical="top"/>
    </xf>
    <xf borderId="0" fillId="0" fontId="8" numFmtId="0" xfId="0" applyAlignment="1" applyFont="1">
      <alignment readingOrder="0" shrinkToFit="0" wrapText="0"/>
    </xf>
    <xf borderId="1" fillId="4" fontId="9" numFmtId="0" xfId="0" applyAlignment="1" applyBorder="1" applyFill="1" applyFont="1">
      <alignment horizontal="center" readingOrder="0"/>
    </xf>
    <xf borderId="2" fillId="0" fontId="5" numFmtId="0" xfId="0" applyBorder="1" applyFont="1"/>
    <xf borderId="3" fillId="0" fontId="5" numFmtId="0" xfId="0" applyBorder="1" applyFont="1"/>
    <xf borderId="4" fillId="5" fontId="10" numFmtId="0" xfId="0" applyAlignment="1" applyBorder="1" applyFill="1" applyFont="1">
      <alignment horizontal="center" readingOrder="0" shrinkToFit="0" vertical="center" wrapText="0"/>
    </xf>
    <xf borderId="4" fillId="0" fontId="5" numFmtId="0" xfId="0" applyBorder="1" applyFont="1"/>
    <xf borderId="5" fillId="0" fontId="5" numFmtId="0" xfId="0" applyBorder="1" applyFont="1"/>
    <xf borderId="1" fillId="6" fontId="9" numFmtId="0" xfId="0" applyAlignment="1" applyBorder="1" applyFill="1" applyFont="1">
      <alignment horizontal="center" readingOrder="0" shrinkToFit="0" vertical="center" wrapText="0"/>
    </xf>
    <xf borderId="1" fillId="7" fontId="9" numFmtId="0" xfId="0" applyAlignment="1" applyBorder="1" applyFill="1" applyFont="1">
      <alignment horizontal="center" readingOrder="0" vertical="center"/>
    </xf>
    <xf borderId="2" fillId="4" fontId="9" numFmtId="0" xfId="0" applyAlignment="1" applyBorder="1" applyFont="1">
      <alignment horizontal="center" readingOrder="0"/>
    </xf>
    <xf borderId="0" fillId="0" fontId="8" numFmtId="0" xfId="0" applyAlignment="1" applyFont="1">
      <alignment horizontal="center" shrinkToFit="0" vertical="center" wrapText="0"/>
    </xf>
    <xf borderId="6" fillId="5" fontId="11" numFmtId="0" xfId="0" applyAlignment="1" applyBorder="1" applyFont="1">
      <alignment horizontal="center" readingOrder="0" shrinkToFit="0" vertical="center" wrapText="0"/>
    </xf>
    <xf borderId="5" fillId="5" fontId="11" numFmtId="0" xfId="0" applyAlignment="1" applyBorder="1" applyFont="1">
      <alignment horizontal="center" readingOrder="0" vertical="center"/>
    </xf>
    <xf borderId="5" fillId="5" fontId="11" numFmtId="0" xfId="0" applyAlignment="1" applyBorder="1" applyFont="1">
      <alignment horizontal="center" readingOrder="0" shrinkToFit="0" vertical="center" wrapText="0"/>
    </xf>
    <xf borderId="5" fillId="5" fontId="12" numFmtId="0" xfId="0" applyAlignment="1" applyBorder="1" applyFont="1">
      <alignment horizontal="center" readingOrder="0" vertical="center"/>
    </xf>
    <xf borderId="5" fillId="5" fontId="13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vertical="center"/>
    </xf>
    <xf borderId="5" fillId="8" fontId="14" numFmtId="0" xfId="0" applyAlignment="1" applyBorder="1" applyFill="1" applyFont="1">
      <alignment horizontal="center" readingOrder="0" vertical="center"/>
    </xf>
    <xf borderId="7" fillId="8" fontId="14" numFmtId="0" xfId="0" applyAlignment="1" applyBorder="1" applyFont="1">
      <alignment horizontal="center" readingOrder="0" vertical="center"/>
    </xf>
    <xf borderId="5" fillId="8" fontId="15" numFmtId="0" xfId="0" applyAlignment="1" applyBorder="1" applyFont="1">
      <alignment horizontal="center" readingOrder="0" vertical="center"/>
    </xf>
    <xf borderId="7" fillId="8" fontId="9" numFmtId="0" xfId="0" applyAlignment="1" applyBorder="1" applyFont="1">
      <alignment horizontal="center" readingOrder="0" vertical="center"/>
    </xf>
    <xf borderId="7" fillId="7" fontId="9" numFmtId="0" xfId="0" applyAlignment="1" applyBorder="1" applyFont="1">
      <alignment horizontal="center" readingOrder="0" shrinkToFit="0" vertical="center" wrapText="0"/>
    </xf>
    <xf borderId="7" fillId="7" fontId="9" numFmtId="0" xfId="0" applyAlignment="1" applyBorder="1" applyFont="1">
      <alignment horizontal="center" readingOrder="0" vertical="center"/>
    </xf>
    <xf borderId="7" fillId="6" fontId="16" numFmtId="0" xfId="0" applyAlignment="1" applyBorder="1" applyFont="1">
      <alignment horizontal="center" readingOrder="0" vertical="center"/>
    </xf>
    <xf borderId="7" fillId="6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shrinkToFit="0" vertical="center" wrapText="0"/>
    </xf>
    <xf borderId="8" fillId="9" fontId="17" numFmtId="0" xfId="0" applyAlignment="1" applyBorder="1" applyFill="1" applyFont="1">
      <alignment horizontal="center" readingOrder="0" vertical="center"/>
    </xf>
    <xf borderId="7" fillId="10" fontId="17" numFmtId="0" xfId="0" applyAlignment="1" applyBorder="1" applyFill="1" applyFont="1">
      <alignment horizontal="center" readingOrder="0" vertical="center"/>
    </xf>
    <xf borderId="9" fillId="0" fontId="17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center" vertical="center"/>
    </xf>
    <xf borderId="6" fillId="11" fontId="8" numFmtId="0" xfId="0" applyAlignment="1" applyBorder="1" applyFill="1" applyFont="1">
      <alignment horizontal="right" readingOrder="0" shrinkToFit="0" wrapText="0"/>
    </xf>
    <xf borderId="5" fillId="11" fontId="8" numFmtId="0" xfId="0" applyAlignment="1" applyBorder="1" applyFont="1">
      <alignment horizontal="center" readingOrder="0" shrinkToFit="0" wrapText="0"/>
    </xf>
    <xf borderId="5" fillId="4" fontId="9" numFmtId="164" xfId="0" applyAlignment="1" applyBorder="1" applyFont="1" applyNumberFormat="1">
      <alignment horizontal="right" readingOrder="0" shrinkToFit="0" wrapText="0"/>
    </xf>
    <xf borderId="5" fillId="11" fontId="18" numFmtId="0" xfId="0" applyAlignment="1" applyBorder="1" applyFont="1">
      <alignment horizontal="center" readingOrder="0"/>
    </xf>
    <xf borderId="5" fillId="4" fontId="8" numFmtId="0" xfId="0" applyAlignment="1" applyBorder="1" applyFont="1">
      <alignment horizontal="right" readingOrder="0" shrinkToFit="0" wrapText="0"/>
    </xf>
    <xf borderId="5" fillId="4" fontId="8" numFmtId="10" xfId="0" applyAlignment="1" applyBorder="1" applyFont="1" applyNumberFormat="1">
      <alignment horizontal="right" readingOrder="0" shrinkToFit="0" wrapText="0"/>
    </xf>
    <xf borderId="5" fillId="11" fontId="8" numFmtId="10" xfId="0" applyAlignment="1" applyBorder="1" applyFont="1" applyNumberFormat="1">
      <alignment horizontal="right" readingOrder="0" shrinkToFit="0" wrapText="0"/>
    </xf>
    <xf borderId="5" fillId="11" fontId="8" numFmtId="3" xfId="0" applyAlignment="1" applyBorder="1" applyFont="1" applyNumberFormat="1">
      <alignment horizontal="right" readingOrder="0" shrinkToFit="0" wrapText="0"/>
    </xf>
    <xf borderId="5" fillId="11" fontId="8" numFmtId="0" xfId="0" applyAlignment="1" applyBorder="1" applyFont="1">
      <alignment readingOrder="0" shrinkToFit="0" wrapText="0"/>
    </xf>
    <xf borderId="7" fillId="4" fontId="8" numFmtId="0" xfId="0" applyAlignment="1" applyBorder="1" applyFont="1">
      <alignment horizontal="right" readingOrder="0" shrinkToFit="0" wrapText="0"/>
    </xf>
    <xf borderId="7" fillId="4" fontId="8" numFmtId="10" xfId="0" applyAlignment="1" applyBorder="1" applyFont="1" applyNumberFormat="1">
      <alignment horizontal="right" readingOrder="0"/>
    </xf>
    <xf borderId="7" fillId="11" fontId="8" numFmtId="0" xfId="0" applyAlignment="1" applyBorder="1" applyFont="1">
      <alignment horizontal="right" readingOrder="0" shrinkToFit="0" wrapText="0"/>
    </xf>
    <xf borderId="5" fillId="0" fontId="8" numFmtId="0" xfId="0" applyAlignment="1" applyBorder="1" applyFont="1">
      <alignment horizontal="right" readingOrder="0" shrinkToFit="0" wrapText="0"/>
    </xf>
    <xf borderId="5" fillId="0" fontId="19" numFmtId="0" xfId="0" applyAlignment="1" applyBorder="1" applyFont="1">
      <alignment horizontal="right" readingOrder="0" shrinkToFit="0" wrapText="0"/>
    </xf>
    <xf borderId="8" fillId="9" fontId="17" numFmtId="165" xfId="0" applyAlignment="1" applyBorder="1" applyFont="1" applyNumberFormat="1">
      <alignment horizontal="right" readingOrder="0" shrinkToFit="0" wrapText="0"/>
    </xf>
    <xf borderId="7" fillId="10" fontId="20" numFmtId="0" xfId="0" applyAlignment="1" applyBorder="1" applyFont="1">
      <alignment horizontal="right" readingOrder="0" shrinkToFit="0" wrapText="0"/>
    </xf>
    <xf borderId="9" fillId="11" fontId="21" numFmtId="0" xfId="0" applyAlignment="1" applyBorder="1" applyFont="1">
      <alignment horizontal="right" readingOrder="0" shrinkToFit="0" wrapText="0"/>
    </xf>
    <xf borderId="9" fillId="10" fontId="20" numFmtId="0" xfId="0" applyAlignment="1" applyBorder="1" applyFont="1">
      <alignment horizontal="right" readingOrder="0" shrinkToFit="0" wrapText="0"/>
    </xf>
    <xf borderId="9" fillId="11" fontId="8" numFmtId="0" xfId="0" applyAlignment="1" applyBorder="1" applyFont="1">
      <alignment horizontal="right" readingOrder="0" shrinkToFit="0" wrapText="0"/>
    </xf>
    <xf borderId="9" fillId="11" fontId="8" numFmtId="0" xfId="0" applyAlignment="1" applyBorder="1" applyFont="1">
      <alignment horizontal="center" readingOrder="0" shrinkToFit="0" wrapText="0"/>
    </xf>
    <xf borderId="9" fillId="4" fontId="8" numFmtId="0" xfId="0" applyAlignment="1" applyBorder="1" applyFont="1">
      <alignment horizontal="center" readingOrder="0" shrinkToFit="0" wrapText="0"/>
    </xf>
    <xf borderId="9" fillId="4" fontId="9" numFmtId="164" xfId="0" applyAlignment="1" applyBorder="1" applyFont="1" applyNumberFormat="1">
      <alignment horizontal="right" readingOrder="0" shrinkToFit="0" wrapText="0"/>
    </xf>
    <xf borderId="9" fillId="11" fontId="18" numFmtId="0" xfId="0" applyAlignment="1" applyBorder="1" applyFont="1">
      <alignment horizontal="center" readingOrder="0"/>
    </xf>
    <xf borderId="9" fillId="4" fontId="8" numFmtId="0" xfId="0" applyAlignment="1" applyBorder="1" applyFont="1">
      <alignment horizontal="right" readingOrder="0" shrinkToFit="0" wrapText="0"/>
    </xf>
    <xf borderId="9" fillId="4" fontId="8" numFmtId="10" xfId="0" applyAlignment="1" applyBorder="1" applyFont="1" applyNumberFormat="1">
      <alignment horizontal="right" readingOrder="0" shrinkToFit="0" wrapText="0"/>
    </xf>
    <xf borderId="9" fillId="11" fontId="8" numFmtId="10" xfId="0" applyAlignment="1" applyBorder="1" applyFont="1" applyNumberFormat="1">
      <alignment horizontal="right" readingOrder="0" shrinkToFit="0" wrapText="0"/>
    </xf>
    <xf borderId="9" fillId="11" fontId="8" numFmtId="3" xfId="0" applyAlignment="1" applyBorder="1" applyFont="1" applyNumberFormat="1">
      <alignment horizontal="right" readingOrder="0" shrinkToFit="0" wrapText="0"/>
    </xf>
    <xf borderId="9" fillId="11" fontId="8" numFmtId="0" xfId="0" applyAlignment="1" applyBorder="1" applyFont="1">
      <alignment readingOrder="0" shrinkToFit="0" wrapText="0"/>
    </xf>
    <xf borderId="9" fillId="0" fontId="8" numFmtId="3" xfId="0" applyAlignment="1" applyBorder="1" applyFont="1" applyNumberFormat="1">
      <alignment horizontal="right" readingOrder="0"/>
    </xf>
    <xf borderId="9" fillId="4" fontId="8" numFmtId="10" xfId="0" applyAlignment="1" applyBorder="1" applyFont="1" applyNumberFormat="1">
      <alignment horizontal="right" readingOrder="0"/>
    </xf>
    <xf borderId="9" fillId="0" fontId="8" numFmtId="3" xfId="0" applyAlignment="1" applyBorder="1" applyFont="1" applyNumberFormat="1">
      <alignment horizontal="right" readingOrder="0" shrinkToFit="0" wrapText="0"/>
    </xf>
    <xf borderId="9" fillId="11" fontId="8" numFmtId="1" xfId="0" applyAlignment="1" applyBorder="1" applyFont="1" applyNumberFormat="1">
      <alignment horizontal="right" readingOrder="0" shrinkToFit="0" wrapText="0"/>
    </xf>
    <xf borderId="9" fillId="0" fontId="19" numFmtId="0" xfId="0" applyAlignment="1" applyBorder="1" applyFont="1">
      <alignment horizontal="right" readingOrder="0" shrinkToFit="0" wrapText="0"/>
    </xf>
    <xf borderId="9" fillId="4" fontId="19" numFmtId="0" xfId="0" applyAlignment="1" applyBorder="1" applyFont="1">
      <alignment horizontal="right" readingOrder="0" shrinkToFit="0" wrapText="0"/>
    </xf>
    <xf borderId="9" fillId="9" fontId="17" numFmtId="165" xfId="0" applyAlignment="1" applyBorder="1" applyFont="1" applyNumberFormat="1">
      <alignment horizontal="right" readingOrder="0" shrinkToFit="0" wrapText="0"/>
    </xf>
    <xf borderId="9" fillId="10" fontId="20" numFmtId="165" xfId="0" applyAlignment="1" applyBorder="1" applyFont="1" applyNumberFormat="1">
      <alignment horizontal="right" readingOrder="0" shrinkToFit="0" wrapText="0"/>
    </xf>
    <xf borderId="9" fillId="11" fontId="8" numFmtId="165" xfId="0" applyAlignment="1" applyBorder="1" applyFont="1" applyNumberFormat="1">
      <alignment horizontal="righ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4.43"/>
    <col customWidth="1" min="3" max="3" width="8.71"/>
    <col customWidth="1" min="4" max="4" width="15.29"/>
    <col customWidth="1" min="5" max="5" width="14.43"/>
    <col customWidth="1" min="6" max="8" width="8.71"/>
    <col customWidth="1" min="9" max="9" width="20.14"/>
    <col customWidth="1" min="10" max="12" width="8.71"/>
    <col customWidth="1" min="13" max="14" width="10.43"/>
    <col customWidth="1" min="15" max="15" width="5.43"/>
    <col customWidth="1" min="16" max="16" width="18.43"/>
    <col customWidth="1" min="17" max="17" width="8.71"/>
    <col customWidth="1" min="18" max="18" width="18.71"/>
    <col customWidth="1" min="19" max="19" width="8.71"/>
    <col customWidth="1" min="20" max="20" width="7.43"/>
    <col customWidth="1" min="21" max="21" width="27.29"/>
    <col customWidth="1" min="22" max="22" width="8.71"/>
    <col customWidth="1" min="23" max="27" width="11.14"/>
    <col customWidth="1" min="28" max="28" width="11.0"/>
    <col customWidth="1" min="29" max="29" width="8.71"/>
    <col customWidth="1" min="30" max="30" width="5.0"/>
    <col customWidth="1" min="31" max="31" width="8.71"/>
    <col customWidth="1" min="32" max="32" width="10.14"/>
    <col customWidth="1" min="33" max="33" width="8.71"/>
    <col customWidth="1" min="34" max="34" width="10.71"/>
    <col customWidth="1" min="35" max="194" width="4.43"/>
  </cols>
  <sheetData>
    <row r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3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>
      <c r="A2" s="1"/>
      <c r="B2" s="4" t="s">
        <v>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>
      <c r="A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/>
      <c r="R4" s="1"/>
      <c r="S4" s="1"/>
      <c r="T4" s="1"/>
      <c r="U4" s="5" t="s">
        <v>4</v>
      </c>
      <c r="V4" s="1"/>
      <c r="W4" s="1"/>
      <c r="X4" s="1"/>
      <c r="Y4" s="1"/>
      <c r="Z4" s="1"/>
      <c r="AA4" s="1"/>
      <c r="AB4" s="6" t="s">
        <v>5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>
      <c r="A5" s="9"/>
      <c r="B5" s="10"/>
      <c r="C5" s="9"/>
      <c r="D5" s="11"/>
      <c r="E5" s="11"/>
      <c r="F5" s="9"/>
      <c r="G5" s="9"/>
      <c r="H5" s="9"/>
      <c r="I5" s="12"/>
      <c r="J5" s="13"/>
      <c r="K5" s="13"/>
      <c r="L5" s="13"/>
      <c r="M5" s="9"/>
      <c r="N5" s="9"/>
      <c r="O5" s="13"/>
      <c r="P5" s="9"/>
      <c r="Q5" s="13"/>
      <c r="R5" s="13"/>
      <c r="S5" s="13"/>
      <c r="T5" s="9"/>
      <c r="U5" s="13"/>
      <c r="V5" s="13" t="s">
        <v>10</v>
      </c>
      <c r="AD5" s="10"/>
      <c r="AE5" s="14" t="s">
        <v>11</v>
      </c>
      <c r="AF5" s="15"/>
      <c r="AG5" s="15"/>
      <c r="AH5" s="16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>
      <c r="A6" s="9"/>
      <c r="B6" s="17" t="s">
        <v>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9"/>
      <c r="P6" s="9"/>
      <c r="Q6" s="20" t="s">
        <v>13</v>
      </c>
      <c r="R6" s="15"/>
      <c r="S6" s="15"/>
      <c r="T6" s="15"/>
      <c r="U6" s="15"/>
      <c r="V6" s="15"/>
      <c r="W6" s="21" t="s">
        <v>14</v>
      </c>
      <c r="X6" s="15"/>
      <c r="Y6" s="15"/>
      <c r="Z6" s="16"/>
      <c r="AA6" s="20" t="s">
        <v>15</v>
      </c>
      <c r="AB6" s="15"/>
      <c r="AC6" s="15"/>
      <c r="AD6" s="10"/>
      <c r="AE6" s="14" t="s">
        <v>16</v>
      </c>
      <c r="AF6" s="16"/>
      <c r="AG6" s="22" t="s">
        <v>17</v>
      </c>
      <c r="AH6" s="16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>
      <c r="A7" s="23"/>
      <c r="B7" s="24" t="s">
        <v>18</v>
      </c>
      <c r="C7" s="25" t="s">
        <v>19</v>
      </c>
      <c r="D7" s="25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5" t="s">
        <v>26</v>
      </c>
      <c r="K7" s="26" t="s">
        <v>27</v>
      </c>
      <c r="L7" s="27" t="s">
        <v>28</v>
      </c>
      <c r="M7" s="27" t="s">
        <v>29</v>
      </c>
      <c r="N7" s="28" t="s">
        <v>30</v>
      </c>
      <c r="O7" s="29"/>
      <c r="P7" s="30" t="s">
        <v>31</v>
      </c>
      <c r="Q7" s="31" t="s">
        <v>32</v>
      </c>
      <c r="R7" s="31" t="s">
        <v>33</v>
      </c>
      <c r="S7" s="31" t="s">
        <v>34</v>
      </c>
      <c r="T7" s="31" t="s">
        <v>35</v>
      </c>
      <c r="U7" s="32" t="s">
        <v>36</v>
      </c>
      <c r="V7" s="33" t="s">
        <v>37</v>
      </c>
      <c r="W7" s="34" t="s">
        <v>38</v>
      </c>
      <c r="X7" s="35" t="s">
        <v>39</v>
      </c>
      <c r="Y7" s="34" t="s">
        <v>38</v>
      </c>
      <c r="Z7" s="35" t="s">
        <v>39</v>
      </c>
      <c r="AA7" s="36" t="s">
        <v>40</v>
      </c>
      <c r="AB7" s="28" t="s">
        <v>41</v>
      </c>
      <c r="AC7" s="37" t="s">
        <v>42</v>
      </c>
      <c r="AD7" s="38"/>
      <c r="AE7" s="39" t="s">
        <v>43</v>
      </c>
      <c r="AF7" s="40" t="s">
        <v>44</v>
      </c>
      <c r="AG7" s="41" t="s">
        <v>43</v>
      </c>
      <c r="AH7" s="40" t="s">
        <v>44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</row>
    <row r="8" hidden="1">
      <c r="A8" s="9"/>
      <c r="B8" s="43"/>
      <c r="C8" s="44"/>
      <c r="D8" s="44"/>
      <c r="E8" s="45"/>
      <c r="F8" s="44"/>
      <c r="G8" s="46"/>
      <c r="H8" s="44"/>
      <c r="I8" s="44"/>
      <c r="J8" s="47"/>
      <c r="K8" s="48"/>
      <c r="L8" s="47"/>
      <c r="M8" s="49"/>
      <c r="N8" s="50"/>
      <c r="P8" s="51"/>
      <c r="Q8" s="52"/>
      <c r="R8" s="53"/>
      <c r="S8" s="53"/>
      <c r="T8" s="54"/>
      <c r="U8" s="55"/>
      <c r="V8" s="52"/>
      <c r="W8" s="54"/>
      <c r="X8" s="54"/>
      <c r="Y8" s="54"/>
      <c r="Z8" s="54"/>
      <c r="AA8" s="54"/>
      <c r="AB8" s="56"/>
      <c r="AC8" s="54"/>
      <c r="AD8" s="10"/>
      <c r="AE8" s="57"/>
      <c r="AF8" s="58"/>
      <c r="AG8" s="59"/>
      <c r="AH8" s="6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>
      <c r="A9" s="9"/>
      <c r="B9" s="61">
        <v>1.0</v>
      </c>
      <c r="C9" s="62" t="s">
        <v>45</v>
      </c>
      <c r="D9" s="63"/>
      <c r="E9" s="64"/>
      <c r="F9" s="62"/>
      <c r="G9" s="65"/>
      <c r="H9" s="62"/>
      <c r="I9" s="62"/>
      <c r="J9" s="66"/>
      <c r="K9" s="67"/>
      <c r="L9" s="66"/>
      <c r="M9" s="68" t="str">
        <f t="shared" ref="M9:M16" si="1">Y9/(J9+L9)</f>
        <v>#DIV/0!</v>
      </c>
      <c r="N9" s="69">
        <f t="shared" ref="N9:N16" si="2">J9*0.08</f>
        <v>0</v>
      </c>
      <c r="P9" s="70"/>
      <c r="Q9" s="66"/>
      <c r="R9" s="71">
        <f t="shared" ref="R9:R16" si="3">J9-Q9</f>
        <v>0</v>
      </c>
      <c r="S9" s="72"/>
      <c r="T9" s="66"/>
      <c r="U9" s="73">
        <f t="shared" ref="U9:U16" si="4">N9+R9</f>
        <v>0</v>
      </c>
      <c r="V9" s="66"/>
      <c r="W9" s="61">
        <f t="shared" ref="W9:W16" si="5">Y9/12</f>
        <v>0</v>
      </c>
      <c r="X9" s="61">
        <f t="shared" ref="X9:X16" si="6">W9+X8</f>
        <v>0</v>
      </c>
      <c r="Y9" s="61">
        <f t="shared" ref="Y9:Y16" si="7">J9*K9</f>
        <v>0</v>
      </c>
      <c r="Z9" s="74">
        <f t="shared" ref="Z9:Z16" si="8">Y9+Z8</f>
        <v>0</v>
      </c>
      <c r="AA9" s="61">
        <f t="shared" ref="AA9:AA16" si="9">W9*0.15</f>
        <v>0</v>
      </c>
      <c r="AB9" s="75">
        <f t="shared" ref="AB9:AB16" si="10">J9*0.8/100</f>
        <v>0</v>
      </c>
      <c r="AC9" s="61">
        <f t="shared" ref="AC9:AC16" si="11">AB9/12</f>
        <v>0</v>
      </c>
      <c r="AD9" s="10"/>
      <c r="AE9" s="77">
        <f t="shared" ref="AE9:AE16" si="12">W9-V9-AA9-AC9</f>
        <v>0</v>
      </c>
      <c r="AF9" s="78">
        <f t="shared" ref="AF9:AF16" si="13">AE9+AF8</f>
        <v>0</v>
      </c>
      <c r="AG9" s="59">
        <f t="shared" ref="AG9:AG16" si="14">AE9*12</f>
        <v>0</v>
      </c>
      <c r="AH9" s="60">
        <f t="shared" ref="AH9:AH16" si="15">AG9+AH8</f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>
      <c r="A10" s="9"/>
      <c r="B10" s="61">
        <v>2.0</v>
      </c>
      <c r="C10" s="62" t="s">
        <v>45</v>
      </c>
      <c r="D10" s="63"/>
      <c r="E10" s="64"/>
      <c r="F10" s="62"/>
      <c r="G10" s="65"/>
      <c r="H10" s="62"/>
      <c r="I10" s="62"/>
      <c r="J10" s="66"/>
      <c r="K10" s="67"/>
      <c r="L10" s="66"/>
      <c r="M10" s="68" t="str">
        <f t="shared" si="1"/>
        <v>#DIV/0!</v>
      </c>
      <c r="N10" s="69">
        <f t="shared" si="2"/>
        <v>0</v>
      </c>
      <c r="P10" s="70"/>
      <c r="Q10" s="66"/>
      <c r="R10" s="71">
        <f t="shared" si="3"/>
        <v>0</v>
      </c>
      <c r="S10" s="72"/>
      <c r="T10" s="66"/>
      <c r="U10" s="73">
        <f t="shared" si="4"/>
        <v>0</v>
      </c>
      <c r="V10" s="66"/>
      <c r="W10" s="61">
        <f t="shared" si="5"/>
        <v>0</v>
      </c>
      <c r="X10" s="61">
        <f t="shared" si="6"/>
        <v>0</v>
      </c>
      <c r="Y10" s="61">
        <f t="shared" si="7"/>
        <v>0</v>
      </c>
      <c r="Z10" s="74">
        <f t="shared" si="8"/>
        <v>0</v>
      </c>
      <c r="AA10" s="61">
        <f t="shared" si="9"/>
        <v>0</v>
      </c>
      <c r="AB10" s="75">
        <f t="shared" si="10"/>
        <v>0</v>
      </c>
      <c r="AC10" s="79">
        <f t="shared" si="11"/>
        <v>0</v>
      </c>
      <c r="AD10" s="10"/>
      <c r="AE10" s="77">
        <f t="shared" si="12"/>
        <v>0</v>
      </c>
      <c r="AF10" s="78">
        <f t="shared" si="13"/>
        <v>0</v>
      </c>
      <c r="AG10" s="59">
        <f t="shared" si="14"/>
        <v>0</v>
      </c>
      <c r="AH10" s="60">
        <f t="shared" si="15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>
      <c r="A11" s="9"/>
      <c r="B11" s="61">
        <v>3.0</v>
      </c>
      <c r="C11" s="62" t="s">
        <v>45</v>
      </c>
      <c r="D11" s="63"/>
      <c r="E11" s="64"/>
      <c r="F11" s="62"/>
      <c r="G11" s="65"/>
      <c r="H11" s="62"/>
      <c r="I11" s="62"/>
      <c r="J11" s="66"/>
      <c r="K11" s="67"/>
      <c r="L11" s="66"/>
      <c r="M11" s="68" t="str">
        <f t="shared" si="1"/>
        <v>#DIV/0!</v>
      </c>
      <c r="N11" s="69">
        <f t="shared" si="2"/>
        <v>0</v>
      </c>
      <c r="P11" s="70"/>
      <c r="Q11" s="66"/>
      <c r="R11" s="71">
        <f t="shared" si="3"/>
        <v>0</v>
      </c>
      <c r="S11" s="72"/>
      <c r="T11" s="66"/>
      <c r="U11" s="73">
        <f t="shared" si="4"/>
        <v>0</v>
      </c>
      <c r="V11" s="66"/>
      <c r="W11" s="61">
        <f t="shared" si="5"/>
        <v>0</v>
      </c>
      <c r="X11" s="61">
        <f t="shared" si="6"/>
        <v>0</v>
      </c>
      <c r="Y11" s="61">
        <f t="shared" si="7"/>
        <v>0</v>
      </c>
      <c r="Z11" s="74">
        <f t="shared" si="8"/>
        <v>0</v>
      </c>
      <c r="AA11" s="61">
        <f t="shared" si="9"/>
        <v>0</v>
      </c>
      <c r="AB11" s="75">
        <f t="shared" si="10"/>
        <v>0</v>
      </c>
      <c r="AC11" s="61">
        <f t="shared" si="11"/>
        <v>0</v>
      </c>
      <c r="AD11" s="10"/>
      <c r="AE11" s="77">
        <f t="shared" si="12"/>
        <v>0</v>
      </c>
      <c r="AF11" s="78">
        <f t="shared" si="13"/>
        <v>0</v>
      </c>
      <c r="AG11" s="59">
        <f t="shared" si="14"/>
        <v>0</v>
      </c>
      <c r="AH11" s="60">
        <f t="shared" si="15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>
      <c r="A12" s="9"/>
      <c r="B12" s="61">
        <v>4.0</v>
      </c>
      <c r="C12" s="62" t="s">
        <v>45</v>
      </c>
      <c r="D12" s="63"/>
      <c r="E12" s="64"/>
      <c r="F12" s="62"/>
      <c r="G12" s="65"/>
      <c r="H12" s="62"/>
      <c r="I12" s="62"/>
      <c r="J12" s="66"/>
      <c r="K12" s="67"/>
      <c r="L12" s="66"/>
      <c r="M12" s="68" t="str">
        <f t="shared" si="1"/>
        <v>#DIV/0!</v>
      </c>
      <c r="N12" s="69">
        <f t="shared" si="2"/>
        <v>0</v>
      </c>
      <c r="P12" s="70"/>
      <c r="Q12" s="66"/>
      <c r="R12" s="71">
        <f t="shared" si="3"/>
        <v>0</v>
      </c>
      <c r="S12" s="72"/>
      <c r="T12" s="66"/>
      <c r="U12" s="73">
        <f t="shared" si="4"/>
        <v>0</v>
      </c>
      <c r="V12" s="66"/>
      <c r="W12" s="61">
        <f t="shared" si="5"/>
        <v>0</v>
      </c>
      <c r="X12" s="61">
        <f t="shared" si="6"/>
        <v>0</v>
      </c>
      <c r="Y12" s="61">
        <f t="shared" si="7"/>
        <v>0</v>
      </c>
      <c r="Z12" s="74">
        <f t="shared" si="8"/>
        <v>0</v>
      </c>
      <c r="AA12" s="61">
        <f t="shared" si="9"/>
        <v>0</v>
      </c>
      <c r="AB12" s="75">
        <f t="shared" si="10"/>
        <v>0</v>
      </c>
      <c r="AC12" s="79">
        <f t="shared" si="11"/>
        <v>0</v>
      </c>
      <c r="AD12" s="10"/>
      <c r="AE12" s="77">
        <f t="shared" si="12"/>
        <v>0</v>
      </c>
      <c r="AF12" s="78">
        <f t="shared" si="13"/>
        <v>0</v>
      </c>
      <c r="AG12" s="59">
        <f t="shared" si="14"/>
        <v>0</v>
      </c>
      <c r="AH12" s="60">
        <f t="shared" si="15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>
      <c r="A13" s="9"/>
      <c r="B13" s="61">
        <v>5.0</v>
      </c>
      <c r="C13" s="62" t="s">
        <v>45</v>
      </c>
      <c r="D13" s="63"/>
      <c r="E13" s="64"/>
      <c r="F13" s="62"/>
      <c r="G13" s="65"/>
      <c r="H13" s="62"/>
      <c r="I13" s="62"/>
      <c r="J13" s="66"/>
      <c r="K13" s="67"/>
      <c r="L13" s="66"/>
      <c r="M13" s="68" t="str">
        <f t="shared" si="1"/>
        <v>#DIV/0!</v>
      </c>
      <c r="N13" s="69">
        <f t="shared" si="2"/>
        <v>0</v>
      </c>
      <c r="P13" s="70"/>
      <c r="Q13" s="66"/>
      <c r="R13" s="71">
        <f t="shared" si="3"/>
        <v>0</v>
      </c>
      <c r="S13" s="72"/>
      <c r="T13" s="66"/>
      <c r="U13" s="73">
        <f t="shared" si="4"/>
        <v>0</v>
      </c>
      <c r="V13" s="66"/>
      <c r="W13" s="61">
        <f t="shared" si="5"/>
        <v>0</v>
      </c>
      <c r="X13" s="61">
        <f t="shared" si="6"/>
        <v>0</v>
      </c>
      <c r="Y13" s="61">
        <f t="shared" si="7"/>
        <v>0</v>
      </c>
      <c r="Z13" s="74">
        <f t="shared" si="8"/>
        <v>0</v>
      </c>
      <c r="AA13" s="61">
        <f t="shared" si="9"/>
        <v>0</v>
      </c>
      <c r="AB13" s="75">
        <f t="shared" si="10"/>
        <v>0</v>
      </c>
      <c r="AC13" s="61">
        <f t="shared" si="11"/>
        <v>0</v>
      </c>
      <c r="AD13" s="10"/>
      <c r="AE13" s="77">
        <f t="shared" si="12"/>
        <v>0</v>
      </c>
      <c r="AF13" s="78">
        <f t="shared" si="13"/>
        <v>0</v>
      </c>
      <c r="AG13" s="59">
        <f t="shared" si="14"/>
        <v>0</v>
      </c>
      <c r="AH13" s="60">
        <f t="shared" si="15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>
      <c r="A14" s="9"/>
      <c r="B14" s="61">
        <v>6.0</v>
      </c>
      <c r="C14" s="62" t="s">
        <v>45</v>
      </c>
      <c r="D14" s="63"/>
      <c r="E14" s="64"/>
      <c r="F14" s="62"/>
      <c r="G14" s="65"/>
      <c r="H14" s="62"/>
      <c r="I14" s="62"/>
      <c r="J14" s="66"/>
      <c r="K14" s="67"/>
      <c r="L14" s="66"/>
      <c r="M14" s="68" t="str">
        <f t="shared" si="1"/>
        <v>#DIV/0!</v>
      </c>
      <c r="N14" s="69">
        <f t="shared" si="2"/>
        <v>0</v>
      </c>
      <c r="P14" s="70"/>
      <c r="Q14" s="66"/>
      <c r="R14" s="71">
        <f t="shared" si="3"/>
        <v>0</v>
      </c>
      <c r="S14" s="72"/>
      <c r="T14" s="66"/>
      <c r="U14" s="73">
        <f t="shared" si="4"/>
        <v>0</v>
      </c>
      <c r="V14" s="66"/>
      <c r="W14" s="61">
        <f t="shared" si="5"/>
        <v>0</v>
      </c>
      <c r="X14" s="61">
        <f t="shared" si="6"/>
        <v>0</v>
      </c>
      <c r="Y14" s="61">
        <f t="shared" si="7"/>
        <v>0</v>
      </c>
      <c r="Z14" s="74">
        <f t="shared" si="8"/>
        <v>0</v>
      </c>
      <c r="AA14" s="61">
        <f t="shared" si="9"/>
        <v>0</v>
      </c>
      <c r="AB14" s="75">
        <f t="shared" si="10"/>
        <v>0</v>
      </c>
      <c r="AC14" s="79">
        <f t="shared" si="11"/>
        <v>0</v>
      </c>
      <c r="AD14" s="10"/>
      <c r="AE14" s="77">
        <f t="shared" si="12"/>
        <v>0</v>
      </c>
      <c r="AF14" s="78">
        <f t="shared" si="13"/>
        <v>0</v>
      </c>
      <c r="AG14" s="59">
        <f t="shared" si="14"/>
        <v>0</v>
      </c>
      <c r="AH14" s="60">
        <f t="shared" si="15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>
      <c r="A15" s="9"/>
      <c r="B15" s="61">
        <v>7.0</v>
      </c>
      <c r="C15" s="62" t="s">
        <v>45</v>
      </c>
      <c r="D15" s="63"/>
      <c r="E15" s="64"/>
      <c r="F15" s="62"/>
      <c r="G15" s="65"/>
      <c r="H15" s="62"/>
      <c r="I15" s="62"/>
      <c r="J15" s="66"/>
      <c r="K15" s="67"/>
      <c r="L15" s="66"/>
      <c r="M15" s="68" t="str">
        <f t="shared" si="1"/>
        <v>#DIV/0!</v>
      </c>
      <c r="N15" s="69">
        <f t="shared" si="2"/>
        <v>0</v>
      </c>
      <c r="P15" s="70"/>
      <c r="Q15" s="66"/>
      <c r="R15" s="71">
        <f t="shared" si="3"/>
        <v>0</v>
      </c>
      <c r="S15" s="72"/>
      <c r="T15" s="66"/>
      <c r="U15" s="73">
        <f t="shared" si="4"/>
        <v>0</v>
      </c>
      <c r="V15" s="66"/>
      <c r="W15" s="61">
        <f t="shared" si="5"/>
        <v>0</v>
      </c>
      <c r="X15" s="61">
        <f t="shared" si="6"/>
        <v>0</v>
      </c>
      <c r="Y15" s="61">
        <f t="shared" si="7"/>
        <v>0</v>
      </c>
      <c r="Z15" s="74">
        <f t="shared" si="8"/>
        <v>0</v>
      </c>
      <c r="AA15" s="61">
        <f t="shared" si="9"/>
        <v>0</v>
      </c>
      <c r="AB15" s="75">
        <f t="shared" si="10"/>
        <v>0</v>
      </c>
      <c r="AC15" s="61">
        <f t="shared" si="11"/>
        <v>0</v>
      </c>
      <c r="AD15" s="10"/>
      <c r="AE15" s="77">
        <f t="shared" si="12"/>
        <v>0</v>
      </c>
      <c r="AF15" s="78">
        <f t="shared" si="13"/>
        <v>0</v>
      </c>
      <c r="AG15" s="59">
        <f t="shared" si="14"/>
        <v>0</v>
      </c>
      <c r="AH15" s="60">
        <f t="shared" si="15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>
      <c r="A16" s="9"/>
      <c r="B16" s="61">
        <v>8.0</v>
      </c>
      <c r="C16" s="62" t="s">
        <v>45</v>
      </c>
      <c r="D16" s="63"/>
      <c r="E16" s="64"/>
      <c r="F16" s="62"/>
      <c r="G16" s="65"/>
      <c r="H16" s="62"/>
      <c r="I16" s="62"/>
      <c r="J16" s="66"/>
      <c r="K16" s="67"/>
      <c r="L16" s="66"/>
      <c r="M16" s="68" t="str">
        <f t="shared" si="1"/>
        <v>#DIV/0!</v>
      </c>
      <c r="N16" s="69">
        <f t="shared" si="2"/>
        <v>0</v>
      </c>
      <c r="P16" s="70"/>
      <c r="Q16" s="66"/>
      <c r="R16" s="71">
        <f t="shared" si="3"/>
        <v>0</v>
      </c>
      <c r="S16" s="72"/>
      <c r="T16" s="66"/>
      <c r="U16" s="73">
        <f t="shared" si="4"/>
        <v>0</v>
      </c>
      <c r="V16" s="66"/>
      <c r="W16" s="61">
        <f t="shared" si="5"/>
        <v>0</v>
      </c>
      <c r="X16" s="61">
        <f t="shared" si="6"/>
        <v>0</v>
      </c>
      <c r="Y16" s="61">
        <f t="shared" si="7"/>
        <v>0</v>
      </c>
      <c r="Z16" s="74">
        <f t="shared" si="8"/>
        <v>0</v>
      </c>
      <c r="AA16" s="61">
        <f t="shared" si="9"/>
        <v>0</v>
      </c>
      <c r="AB16" s="75">
        <f t="shared" si="10"/>
        <v>0</v>
      </c>
      <c r="AC16" s="79">
        <f t="shared" si="11"/>
        <v>0</v>
      </c>
      <c r="AD16" s="10"/>
      <c r="AE16" s="77">
        <f t="shared" si="12"/>
        <v>0</v>
      </c>
      <c r="AF16" s="78">
        <f t="shared" si="13"/>
        <v>0</v>
      </c>
      <c r="AG16" s="59">
        <f t="shared" si="14"/>
        <v>0</v>
      </c>
      <c r="AH16" s="60">
        <f t="shared" si="15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5" t="s">
        <v>53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5" t="s">
        <v>54</v>
      </c>
      <c r="L18" s="1"/>
      <c r="M18" s="1"/>
      <c r="N18" s="1"/>
      <c r="O18" s="1"/>
      <c r="P18" s="1"/>
      <c r="Q18" s="5" t="s">
        <v>55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5" t="s">
        <v>56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5" t="s">
        <v>57</v>
      </c>
      <c r="L19" s="1"/>
      <c r="M19" s="1"/>
      <c r="N19" s="1"/>
      <c r="O19" s="1"/>
      <c r="P19" s="1"/>
      <c r="Q19" s="6" t="s">
        <v>58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1"/>
      <c r="T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5" t="s">
        <v>59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5" t="s">
        <v>60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s">
        <v>61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s">
        <v>62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s">
        <v>63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s">
        <v>64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</row>
  </sheetData>
  <mergeCells count="10">
    <mergeCell ref="AA6:AC6"/>
    <mergeCell ref="AE6:AF6"/>
    <mergeCell ref="L1:N1"/>
    <mergeCell ref="B2:N3"/>
    <mergeCell ref="V5:AC5"/>
    <mergeCell ref="AE5:AH5"/>
    <mergeCell ref="B6:N6"/>
    <mergeCell ref="Q6:V6"/>
    <mergeCell ref="W6:Z6"/>
    <mergeCell ref="AG6:AH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4.43"/>
    <col customWidth="1" min="3" max="3" width="8.71"/>
    <col customWidth="1" min="4" max="4" width="15.29"/>
    <col customWidth="1" min="5" max="5" width="14.43"/>
    <col customWidth="1" min="6" max="8" width="8.71"/>
    <col customWidth="1" min="9" max="9" width="20.14"/>
    <col customWidth="1" min="10" max="12" width="8.71"/>
    <col customWidth="1" min="13" max="14" width="10.43"/>
    <col customWidth="1" min="15" max="15" width="5.43"/>
    <col customWidth="1" min="16" max="16" width="18.43"/>
    <col customWidth="1" min="17" max="17" width="8.71"/>
    <col customWidth="1" min="18" max="18" width="18.71"/>
    <col customWidth="1" min="19" max="19" width="8.71"/>
    <col customWidth="1" min="20" max="20" width="7.43"/>
    <col customWidth="1" min="21" max="21" width="27.29"/>
    <col customWidth="1" min="22" max="22" width="8.71"/>
    <col customWidth="1" min="23" max="27" width="11.14"/>
    <col customWidth="1" min="28" max="28" width="11.0"/>
    <col customWidth="1" min="29" max="29" width="8.71"/>
    <col customWidth="1" min="30" max="30" width="5.0"/>
    <col customWidth="1" min="31" max="31" width="8.71"/>
    <col customWidth="1" min="32" max="32" width="10.14"/>
    <col customWidth="1" min="33" max="33" width="8.71"/>
    <col customWidth="1" min="34" max="34" width="10.71"/>
    <col customWidth="1" min="35" max="194" width="4.43"/>
  </cols>
  <sheetData>
    <row r="1">
      <c r="A1" s="1"/>
      <c r="B1" s="2" t="s">
        <v>2</v>
      </c>
      <c r="C1" s="1"/>
      <c r="D1" s="1"/>
      <c r="E1" s="1"/>
      <c r="F1" s="1"/>
      <c r="G1" s="1"/>
      <c r="H1" s="1"/>
      <c r="I1" s="1"/>
      <c r="J1" s="1"/>
      <c r="K1" s="1"/>
      <c r="L1" s="3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>
      <c r="A2" s="1"/>
      <c r="B2" s="4" t="s">
        <v>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>
      <c r="A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>
      <c r="C5" s="5" t="s">
        <v>6</v>
      </c>
      <c r="U5" s="7" t="s">
        <v>7</v>
      </c>
      <c r="W5" s="1"/>
      <c r="X5" s="1"/>
      <c r="Y5" s="1"/>
      <c r="Z5" s="1"/>
      <c r="AA5" s="1"/>
      <c r="AB5" s="8" t="s">
        <v>8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V6" s="1"/>
      <c r="W6" s="1"/>
      <c r="X6" s="1"/>
      <c r="Y6" s="1"/>
      <c r="Z6" s="1"/>
      <c r="AA6" s="1"/>
      <c r="AB6" s="8" t="s">
        <v>9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>
      <c r="A7" s="9"/>
      <c r="B7" s="10"/>
      <c r="C7" s="9"/>
      <c r="D7" s="11"/>
      <c r="E7" s="11"/>
      <c r="F7" s="9"/>
      <c r="G7" s="9"/>
      <c r="H7" s="9"/>
      <c r="I7" s="12"/>
      <c r="J7" s="13"/>
      <c r="K7" s="13"/>
      <c r="L7" s="13"/>
      <c r="M7" s="9"/>
      <c r="N7" s="9"/>
      <c r="O7" s="13"/>
      <c r="P7" s="9"/>
      <c r="Q7" s="13"/>
      <c r="R7" s="13"/>
      <c r="S7" s="13"/>
      <c r="T7" s="9"/>
      <c r="U7" s="13"/>
      <c r="V7" s="13" t="s">
        <v>10</v>
      </c>
      <c r="AD7" s="10"/>
      <c r="AE7" s="14" t="s">
        <v>11</v>
      </c>
      <c r="AF7" s="15"/>
      <c r="AG7" s="15"/>
      <c r="AH7" s="16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>
      <c r="A8" s="9"/>
      <c r="B8" s="17" t="s">
        <v>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9"/>
      <c r="P8" s="9"/>
      <c r="Q8" s="20" t="s">
        <v>13</v>
      </c>
      <c r="R8" s="15"/>
      <c r="S8" s="15"/>
      <c r="T8" s="15"/>
      <c r="U8" s="15"/>
      <c r="V8" s="15"/>
      <c r="W8" s="21" t="s">
        <v>14</v>
      </c>
      <c r="X8" s="15"/>
      <c r="Y8" s="15"/>
      <c r="Z8" s="16"/>
      <c r="AA8" s="20" t="s">
        <v>15</v>
      </c>
      <c r="AB8" s="15"/>
      <c r="AC8" s="15"/>
      <c r="AD8" s="10"/>
      <c r="AE8" s="14" t="s">
        <v>16</v>
      </c>
      <c r="AF8" s="16"/>
      <c r="AG8" s="22" t="s">
        <v>17</v>
      </c>
      <c r="AH8" s="16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>
      <c r="A9" s="23"/>
      <c r="B9" s="24" t="s">
        <v>18</v>
      </c>
      <c r="C9" s="25" t="s">
        <v>19</v>
      </c>
      <c r="D9" s="25" t="s">
        <v>20</v>
      </c>
      <c r="E9" s="26" t="s">
        <v>21</v>
      </c>
      <c r="F9" s="26" t="s">
        <v>22</v>
      </c>
      <c r="G9" s="26" t="s">
        <v>23</v>
      </c>
      <c r="H9" s="26" t="s">
        <v>24</v>
      </c>
      <c r="I9" s="26" t="s">
        <v>25</v>
      </c>
      <c r="J9" s="25" t="s">
        <v>26</v>
      </c>
      <c r="K9" s="26" t="s">
        <v>27</v>
      </c>
      <c r="L9" s="27" t="s">
        <v>28</v>
      </c>
      <c r="M9" s="27" t="s">
        <v>29</v>
      </c>
      <c r="N9" s="28" t="s">
        <v>30</v>
      </c>
      <c r="O9" s="29"/>
      <c r="P9" s="30" t="s">
        <v>31</v>
      </c>
      <c r="Q9" s="31" t="s">
        <v>32</v>
      </c>
      <c r="R9" s="31" t="s">
        <v>33</v>
      </c>
      <c r="S9" s="31" t="s">
        <v>34</v>
      </c>
      <c r="T9" s="31" t="s">
        <v>35</v>
      </c>
      <c r="U9" s="32" t="s">
        <v>36</v>
      </c>
      <c r="V9" s="33" t="s">
        <v>37</v>
      </c>
      <c r="W9" s="34" t="s">
        <v>38</v>
      </c>
      <c r="X9" s="35" t="s">
        <v>39</v>
      </c>
      <c r="Y9" s="34" t="s">
        <v>38</v>
      </c>
      <c r="Z9" s="35" t="s">
        <v>39</v>
      </c>
      <c r="AA9" s="36" t="s">
        <v>40</v>
      </c>
      <c r="AB9" s="28" t="s">
        <v>41</v>
      </c>
      <c r="AC9" s="37" t="s">
        <v>42</v>
      </c>
      <c r="AD9" s="38"/>
      <c r="AE9" s="39" t="s">
        <v>43</v>
      </c>
      <c r="AF9" s="40" t="s">
        <v>44</v>
      </c>
      <c r="AG9" s="41" t="s">
        <v>43</v>
      </c>
      <c r="AH9" s="40" t="s">
        <v>44</v>
      </c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hidden="1">
      <c r="A10" s="9"/>
      <c r="B10" s="43"/>
      <c r="C10" s="44"/>
      <c r="D10" s="44"/>
      <c r="E10" s="45"/>
      <c r="F10" s="44"/>
      <c r="G10" s="46"/>
      <c r="H10" s="44"/>
      <c r="I10" s="44"/>
      <c r="J10" s="47"/>
      <c r="K10" s="48"/>
      <c r="L10" s="47"/>
      <c r="M10" s="49"/>
      <c r="N10" s="50"/>
      <c r="P10" s="51"/>
      <c r="Q10" s="52"/>
      <c r="R10" s="53"/>
      <c r="S10" s="53"/>
      <c r="T10" s="54"/>
      <c r="U10" s="55"/>
      <c r="V10" s="52"/>
      <c r="W10" s="54"/>
      <c r="X10" s="54"/>
      <c r="Y10" s="54"/>
      <c r="Z10" s="54"/>
      <c r="AA10" s="54"/>
      <c r="AB10" s="56"/>
      <c r="AC10" s="54"/>
      <c r="AD10" s="10"/>
      <c r="AE10" s="57"/>
      <c r="AF10" s="58"/>
      <c r="AG10" s="59"/>
      <c r="AH10" s="6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>
      <c r="A11" s="9"/>
      <c r="B11" s="61">
        <v>1.0</v>
      </c>
      <c r="C11" s="62" t="s">
        <v>45</v>
      </c>
      <c r="D11" s="63">
        <v>500.0</v>
      </c>
      <c r="E11" s="64">
        <v>43920.0</v>
      </c>
      <c r="F11" s="62" t="s">
        <v>46</v>
      </c>
      <c r="G11" s="65" t="s">
        <v>47</v>
      </c>
      <c r="H11" s="62" t="s">
        <v>48</v>
      </c>
      <c r="I11" s="62" t="s">
        <v>49</v>
      </c>
      <c r="J11" s="66">
        <v>3000.0</v>
      </c>
      <c r="K11" s="67">
        <f>0.13</f>
        <v>0.13</v>
      </c>
      <c r="L11" s="66">
        <v>50.0</v>
      </c>
      <c r="M11" s="68">
        <f t="shared" ref="M11:M12" si="1">Y11/(J11+L11)</f>
        <v>0.1278688525</v>
      </c>
      <c r="N11" s="69">
        <f t="shared" ref="N11:N12" si="2">J11*0.08</f>
        <v>240</v>
      </c>
      <c r="P11" s="70" t="s">
        <v>50</v>
      </c>
      <c r="Q11" s="66">
        <v>3000.0</v>
      </c>
      <c r="R11" s="71">
        <f t="shared" ref="R11:R12" si="3">J11-Q11</f>
        <v>0</v>
      </c>
      <c r="S11" s="72">
        <v>0.029</v>
      </c>
      <c r="T11" s="66">
        <v>30.0</v>
      </c>
      <c r="U11" s="73">
        <f t="shared" ref="U11:U12" si="4">N11+R11</f>
        <v>240</v>
      </c>
      <c r="V11" s="66">
        <v>12.5</v>
      </c>
      <c r="W11" s="61">
        <f t="shared" ref="W11:W12" si="5">Y11/12</f>
        <v>32.5</v>
      </c>
      <c r="X11" s="61">
        <f t="shared" ref="X11:X12" si="6">W11+X10</f>
        <v>32.5</v>
      </c>
      <c r="Y11" s="61">
        <f t="shared" ref="Y11:Y12" si="7">J11*K11</f>
        <v>390</v>
      </c>
      <c r="Z11" s="74">
        <f t="shared" ref="Z11:Z12" si="8">Y11+Z10</f>
        <v>390</v>
      </c>
      <c r="AA11" s="61">
        <f t="shared" ref="AA11:AA12" si="9">W11*0.15</f>
        <v>4.875</v>
      </c>
      <c r="AB11" s="76">
        <f t="shared" ref="AB11:AB12" si="10">J11*0.8/100</f>
        <v>24</v>
      </c>
      <c r="AC11" s="61">
        <f t="shared" ref="AC11:AC12" si="11">AB11/12</f>
        <v>2</v>
      </c>
      <c r="AD11" s="10"/>
      <c r="AE11" s="77">
        <f t="shared" ref="AE11:AE12" si="12">W11-V11-AA11-AC11</f>
        <v>13.125</v>
      </c>
      <c r="AF11" s="78">
        <f t="shared" ref="AF11:AF12" si="13">AE11+AF10</f>
        <v>13.125</v>
      </c>
      <c r="AG11" s="59">
        <f t="shared" ref="AG11:AG12" si="14">AE11*12</f>
        <v>157.5</v>
      </c>
      <c r="AH11" s="60">
        <f t="shared" ref="AH11:AH12" si="15">AG11+AH10</f>
        <v>157.5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>
      <c r="A12" s="9"/>
      <c r="B12" s="61">
        <v>2.0</v>
      </c>
      <c r="C12" s="62" t="s">
        <v>45</v>
      </c>
      <c r="D12" s="63">
        <v>300.0</v>
      </c>
      <c r="E12" s="64">
        <v>44012.0</v>
      </c>
      <c r="F12" s="62" t="s">
        <v>46</v>
      </c>
      <c r="G12" s="65" t="s">
        <v>47</v>
      </c>
      <c r="H12" s="62" t="s">
        <v>48</v>
      </c>
      <c r="I12" s="62" t="s">
        <v>51</v>
      </c>
      <c r="J12" s="66">
        <v>1600.0</v>
      </c>
      <c r="K12" s="67">
        <f>0.15</f>
        <v>0.15</v>
      </c>
      <c r="L12" s="66">
        <v>50.0</v>
      </c>
      <c r="M12" s="68">
        <f t="shared" si="1"/>
        <v>0.1454545455</v>
      </c>
      <c r="N12" s="69">
        <f t="shared" si="2"/>
        <v>128</v>
      </c>
      <c r="P12" s="70" t="s">
        <v>52</v>
      </c>
      <c r="Q12" s="66">
        <v>1400.0</v>
      </c>
      <c r="R12" s="71">
        <f t="shared" si="3"/>
        <v>200</v>
      </c>
      <c r="S12" s="72">
        <v>0.039</v>
      </c>
      <c r="T12" s="66">
        <v>35.0</v>
      </c>
      <c r="U12" s="73">
        <f t="shared" si="4"/>
        <v>328</v>
      </c>
      <c r="V12" s="66">
        <v>7.0</v>
      </c>
      <c r="W12" s="61">
        <f t="shared" si="5"/>
        <v>20</v>
      </c>
      <c r="X12" s="61">
        <f t="shared" si="6"/>
        <v>52.5</v>
      </c>
      <c r="Y12" s="61">
        <f t="shared" si="7"/>
        <v>240</v>
      </c>
      <c r="Z12" s="74">
        <f t="shared" si="8"/>
        <v>630</v>
      </c>
      <c r="AA12" s="61">
        <f t="shared" si="9"/>
        <v>3</v>
      </c>
      <c r="AB12" s="76">
        <f t="shared" si="10"/>
        <v>12.8</v>
      </c>
      <c r="AC12" s="79">
        <f t="shared" si="11"/>
        <v>1.066666667</v>
      </c>
      <c r="AD12" s="10"/>
      <c r="AE12" s="77">
        <f t="shared" si="12"/>
        <v>8.933333333</v>
      </c>
      <c r="AF12" s="78">
        <f t="shared" si="13"/>
        <v>22.05833333</v>
      </c>
      <c r="AG12" s="59">
        <f t="shared" si="14"/>
        <v>107.2</v>
      </c>
      <c r="AH12" s="60">
        <f t="shared" si="15"/>
        <v>264.7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" t="s">
        <v>53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5" t="s">
        <v>54</v>
      </c>
      <c r="L14" s="1"/>
      <c r="M14" s="1"/>
      <c r="N14" s="1"/>
      <c r="O14" s="1"/>
      <c r="P14" s="1"/>
      <c r="Q14" s="5" t="s">
        <v>55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5" t="s">
        <v>56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5" t="s">
        <v>57</v>
      </c>
      <c r="L15" s="1"/>
      <c r="M15" s="1"/>
      <c r="N15" s="1"/>
      <c r="O15" s="1"/>
      <c r="P15" s="1"/>
      <c r="Q15" s="6" t="s">
        <v>58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/>
      <c r="S16" s="1"/>
      <c r="T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5" t="s">
        <v>59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5" t="s">
        <v>60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s">
        <v>61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s">
        <v>62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s">
        <v>63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s">
        <v>64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</row>
  </sheetData>
  <mergeCells count="10">
    <mergeCell ref="AA8:AC8"/>
    <mergeCell ref="AE8:AF8"/>
    <mergeCell ref="L1:N1"/>
    <mergeCell ref="B2:N3"/>
    <mergeCell ref="V7:AC7"/>
    <mergeCell ref="AE7:AH7"/>
    <mergeCell ref="B8:N8"/>
    <mergeCell ref="Q8:V8"/>
    <mergeCell ref="W8:Z8"/>
    <mergeCell ref="AG8:AH8"/>
  </mergeCells>
  <drawing r:id="rId1"/>
</worksheet>
</file>